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ảng lương nhân viên" sheetId="1" r:id="rId4"/>
  </sheets>
  <definedNames/>
  <calcPr/>
  <extLst>
    <ext uri="GoogleSheetsCustomDataVersion2">
      <go:sheetsCustomData xmlns:go="http://customooxmlschemas.google.com/" r:id="rId5" roundtripDataChecksum="XZAFCuOs72HGs6Y5DZzIX5ko8kIf3zogSH4RzUdCGaI="/>
    </ext>
  </extLst>
</workbook>
</file>

<file path=xl/sharedStrings.xml><?xml version="1.0" encoding="utf-8"?>
<sst xmlns="http://schemas.openxmlformats.org/spreadsheetml/2006/main" count="49" uniqueCount="39">
  <si>
    <t xml:space="preserve">BẢNG QUẢN LÝ LƯƠNG </t>
  </si>
  <si>
    <t>STT</t>
  </si>
  <si>
    <t>HỌ VÀ TÊN</t>
  </si>
  <si>
    <t>CHỨC VỤ</t>
  </si>
  <si>
    <t>LƯƠNG CƠ BẢN</t>
  </si>
  <si>
    <t>NGÀY CÔNG THỰC TẾ</t>
  </si>
  <si>
    <t xml:space="preserve">LƯƠNG THỰC TẾ </t>
  </si>
  <si>
    <t>PHỤ CẤP</t>
  </si>
  <si>
    <t>TỔNG LƯƠNG</t>
  </si>
  <si>
    <t xml:space="preserve">CÁC KHOẢN TRỪ </t>
  </si>
  <si>
    <t>NHẬN</t>
  </si>
  <si>
    <t>PHỤ CẤP ĂN TRƯA</t>
  </si>
  <si>
    <t>PHỤ CẤP ĐIỆN THOẠI</t>
  </si>
  <si>
    <t>PHỤ CẤP TRÁCH NGHIỆM</t>
  </si>
  <si>
    <t>BHXH
(8%)</t>
  </si>
  <si>
    <t>BHYT
(1,5%)</t>
  </si>
  <si>
    <t>TỔNG</t>
  </si>
  <si>
    <t>BỘ PHẬN QUẢN LÝ</t>
  </si>
  <si>
    <t>Nguyễn Hải Nam</t>
  </si>
  <si>
    <t>Giám Đốc</t>
  </si>
  <si>
    <t>Nguyễn Văn Huy</t>
  </si>
  <si>
    <t>Phó Giám Đốc</t>
  </si>
  <si>
    <t>Đào Bùi Lâm Huy</t>
  </si>
  <si>
    <t>Trưởng Phòng</t>
  </si>
  <si>
    <t>Đoàn Vũ Hồng Sơn</t>
  </si>
  <si>
    <t>Phó phòng</t>
  </si>
  <si>
    <t>Nguyễn Văn A</t>
  </si>
  <si>
    <t>Kế toán trưởng</t>
  </si>
  <si>
    <t>Nguyễn Văn B</t>
  </si>
  <si>
    <t>Nguyễn Văn C</t>
  </si>
  <si>
    <t>Trợ lý giám đốc</t>
  </si>
  <si>
    <t>BỘ PHẬN NHÂN SỰ</t>
  </si>
  <si>
    <t>Nguyễn Văn D</t>
  </si>
  <si>
    <t>Nhân viên</t>
  </si>
  <si>
    <t>Nguyễn Văn E</t>
  </si>
  <si>
    <t>Nguyễn Văn F</t>
  </si>
  <si>
    <t>Nguyễn N</t>
  </si>
  <si>
    <t>Nguyễn Văn G</t>
  </si>
  <si>
    <t>Thành viên nhóm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</si>
</sst>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#,##0.0"/>
    <numFmt numFmtId="166" formatCode="_(* #,##0_);_(* \(#,##0\);_(* &quot;-&quot;_);_(@_)"/>
  </numFmts>
  <fonts count="8">
    <font>
      <sz val="10.0"/>
      <color rgb="FF000000"/>
      <name val="Calibri"/>
      <scheme val="minor"/>
    </font>
    <font>
      <b/>
      <sz val="16.0"/>
      <color rgb="FFFF9900"/>
      <name val="Roboto"/>
    </font>
    <font>
      <sz val="8.0"/>
      <color theme="1"/>
      <name val="Roboto"/>
    </font>
    <font>
      <b/>
      <u/>
      <sz val="8.0"/>
      <color rgb="FFFF9900"/>
      <name val="Roboto"/>
    </font>
    <font>
      <b/>
      <sz val="8.0"/>
      <color theme="1"/>
      <name val="Roboto"/>
    </font>
    <font/>
    <font>
      <b/>
      <sz val="13.0"/>
      <color theme="1"/>
      <name val="Roboto"/>
    </font>
    <font>
      <b/>
      <sz val="9.0"/>
      <color theme="1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readingOrder="0" shrinkToFit="0" vertical="center" wrapText="0"/>
    </xf>
    <xf borderId="0" fillId="0" fontId="2" numFmtId="165" xfId="0" applyAlignment="1" applyFont="1" applyNumberForma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borderId="0" fillId="2" fontId="4" numFmtId="164" xfId="0" applyAlignment="1" applyFill="1" applyFont="1" applyNumberFormat="1">
      <alignment horizontal="center" shrinkToFit="0" vertical="center" wrapText="0"/>
    </xf>
    <xf borderId="0" fillId="2" fontId="4" numFmtId="0" xfId="0" applyAlignment="1" applyFont="1">
      <alignment horizontal="center" readingOrder="0" shrinkToFit="0" vertical="center" wrapText="0"/>
    </xf>
    <xf borderId="0" fillId="2" fontId="4" numFmtId="0" xfId="0" applyAlignment="1" applyFont="1">
      <alignment horizontal="left" readingOrder="0"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166" xfId="0" applyAlignment="1" applyFont="1" applyNumberFormat="1">
      <alignment horizontal="center" shrinkToFit="0" vertical="center" wrapText="0"/>
    </xf>
    <xf borderId="0" fillId="0" fontId="2" numFmtId="164" xfId="0" applyAlignment="1" applyFont="1" applyNumberFormat="1">
      <alignment shrinkToFit="0" vertical="center" wrapText="0"/>
    </xf>
    <xf borderId="0" fillId="0" fontId="4" numFmtId="164" xfId="0" applyAlignment="1" applyFont="1" applyNumberFormat="1">
      <alignment horizontal="center" shrinkToFit="0" vertical="center" wrapText="0"/>
    </xf>
    <xf borderId="1" fillId="3" fontId="4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4" numFmtId="164" xfId="0" applyAlignment="1" applyBorder="1" applyFont="1" applyNumberFormat="1">
      <alignment horizontal="center" readingOrder="0" shrinkToFit="0" vertical="center" wrapText="1"/>
    </xf>
    <xf borderId="1" fillId="3" fontId="4" numFmtId="165" xfId="0" applyAlignment="1" applyBorder="1" applyFont="1" applyNumberFormat="1">
      <alignment horizontal="center" readingOrder="0" shrinkToFit="0" vertical="center" wrapText="1"/>
    </xf>
    <xf borderId="1" fillId="3" fontId="4" numFmtId="165" xfId="0" applyAlignment="1" applyBorder="1" applyFont="1" applyNumberFormat="1">
      <alignment horizontal="center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3" fontId="4" numFmtId="164" xfId="0" applyAlignment="1" applyBorder="1" applyFont="1" applyNumberFormat="1">
      <alignment horizontal="center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0"/>
    </xf>
    <xf borderId="0" fillId="4" fontId="4" numFmtId="0" xfId="0" applyAlignment="1" applyFill="1" applyFont="1">
      <alignment horizontal="center" shrinkToFit="0" vertical="center" wrapText="0"/>
    </xf>
    <xf borderId="5" fillId="0" fontId="5" numFmtId="0" xfId="0" applyBorder="1" applyFont="1"/>
    <xf borderId="6" fillId="3" fontId="4" numFmtId="164" xfId="0" applyAlignment="1" applyBorder="1" applyFont="1" applyNumberFormat="1">
      <alignment horizontal="center" shrinkToFit="0" vertical="center" wrapText="1"/>
    </xf>
    <xf borderId="6" fillId="3" fontId="4" numFmtId="164" xfId="0" applyAlignment="1" applyBorder="1" applyFont="1" applyNumberFormat="1">
      <alignment horizontal="center" readingOrder="0" shrinkToFit="0" vertical="center" wrapText="1"/>
    </xf>
    <xf borderId="6" fillId="5" fontId="2" numFmtId="0" xfId="0" applyAlignment="1" applyBorder="1" applyFill="1" applyFont="1">
      <alignment shrinkToFit="0" vertical="bottom" wrapText="0"/>
    </xf>
    <xf borderId="6" fillId="5" fontId="4" numFmtId="0" xfId="0" applyAlignment="1" applyBorder="1" applyFont="1">
      <alignment horizontal="left" readingOrder="0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6" fillId="5" fontId="4" numFmtId="164" xfId="0" applyAlignment="1" applyBorder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left" readingOrder="0" shrinkToFit="0" vertical="center" wrapText="1"/>
    </xf>
    <xf borderId="6" fillId="0" fontId="2" numFmtId="164" xfId="0" applyAlignment="1" applyBorder="1" applyFont="1" applyNumberFormat="1">
      <alignment readingOrder="0" shrinkToFit="0" vertical="center" wrapText="0"/>
    </xf>
    <xf borderId="6" fillId="0" fontId="2" numFmtId="164" xfId="0" applyAlignment="1" applyBorder="1" applyFont="1" applyNumberFormat="1">
      <alignment horizontal="center" shrinkToFit="0" vertical="center" wrapText="0"/>
    </xf>
    <xf borderId="6" fillId="0" fontId="2" numFmtId="164" xfId="0" applyAlignment="1" applyBorder="1" applyFont="1" applyNumberFormat="1">
      <alignment shrinkToFit="0" vertical="center" wrapText="0"/>
    </xf>
    <xf borderId="6" fillId="6" fontId="4" numFmtId="164" xfId="0" applyAlignment="1" applyBorder="1" applyFill="1" applyFont="1" applyNumberFormat="1">
      <alignment horizontal="center" shrinkToFit="0" vertical="center" wrapText="1"/>
    </xf>
    <xf borderId="6" fillId="0" fontId="2" numFmtId="0" xfId="0" applyAlignment="1" applyBorder="1" applyFont="1">
      <alignment horizontal="left" readingOrder="0" shrinkToFit="0" vertical="center" wrapText="0"/>
    </xf>
    <xf borderId="6" fillId="6" fontId="2" numFmtId="164" xfId="0" applyAlignment="1" applyBorder="1" applyFont="1" applyNumberFormat="1">
      <alignment horizontal="center" shrinkToFit="0" vertical="center" wrapText="1"/>
    </xf>
    <xf borderId="6" fillId="0" fontId="2" numFmtId="164" xfId="0" applyAlignment="1" applyBorder="1" applyFont="1" applyNumberFormat="1">
      <alignment horizontal="center" readingOrder="0" shrinkToFit="0" vertical="center" wrapText="0"/>
    </xf>
    <xf borderId="6" fillId="0" fontId="2" numFmtId="0" xfId="0" applyAlignment="1" applyBorder="1" applyFont="1">
      <alignment shrinkToFit="0" vertical="bottom" wrapText="0"/>
    </xf>
    <xf borderId="6" fillId="5" fontId="4" numFmtId="0" xfId="0" applyAlignment="1" applyBorder="1" applyFont="1">
      <alignment horizontal="center" shrinkToFit="0" vertical="center" wrapText="0"/>
    </xf>
    <xf borderId="6" fillId="5" fontId="4" numFmtId="0" xfId="0" applyAlignment="1" applyBorder="1" applyFont="1">
      <alignment horizontal="left" readingOrder="0" shrinkToFit="0" vertical="center" wrapText="0"/>
    </xf>
    <xf borderId="6" fillId="5" fontId="4" numFmtId="164" xfId="0" applyAlignment="1" applyBorder="1" applyFont="1" applyNumberFormat="1">
      <alignment shrinkToFit="0" vertical="center" wrapText="0"/>
    </xf>
    <xf borderId="0" fillId="4" fontId="4" numFmtId="164" xfId="0" applyAlignment="1" applyFont="1" applyNumberFormat="1">
      <alignment shrinkToFit="0" vertical="center" wrapText="0"/>
    </xf>
    <xf borderId="0" fillId="0" fontId="4" numFmtId="0" xfId="0" applyAlignment="1" applyFont="1">
      <alignment shrinkToFit="0" vertical="bottom" wrapText="0"/>
    </xf>
    <xf borderId="6" fillId="0" fontId="2" numFmtId="0" xfId="0" applyAlignment="1" applyBorder="1" applyFont="1">
      <alignment horizontal="center" shrinkToFit="0" vertical="center" wrapText="0"/>
    </xf>
    <xf borderId="6" fillId="4" fontId="2" numFmtId="0" xfId="0" applyAlignment="1" applyBorder="1" applyFont="1">
      <alignment horizontal="center" readingOrder="0" shrinkToFit="0" vertical="center" wrapText="0"/>
    </xf>
    <xf borderId="6" fillId="4" fontId="2" numFmtId="0" xfId="0" applyAlignment="1" applyBorder="1" applyFont="1">
      <alignment horizontal="left" readingOrder="0" shrinkToFit="0" vertical="center" wrapText="0"/>
    </xf>
    <xf borderId="6" fillId="4" fontId="2" numFmtId="164" xfId="0" applyAlignment="1" applyBorder="1" applyFont="1" applyNumberFormat="1">
      <alignment horizontal="center" shrinkToFit="0" vertical="center" wrapText="0"/>
    </xf>
    <xf borderId="0" fillId="4" fontId="4" numFmtId="164" xfId="0" applyAlignment="1" applyFont="1" applyNumberFormat="1">
      <alignment horizontal="center" shrinkToFit="0" vertical="center" wrapText="0"/>
    </xf>
    <xf borderId="7" fillId="6" fontId="2" numFmtId="0" xfId="0" applyAlignment="1" applyBorder="1" applyFont="1">
      <alignment shrinkToFit="0" vertical="bottom" wrapText="0"/>
    </xf>
    <xf borderId="8" fillId="6" fontId="2" numFmtId="0" xfId="0" applyAlignment="1" applyBorder="1" applyFont="1">
      <alignment shrinkToFit="0" vertical="bottom" wrapText="0"/>
    </xf>
    <xf borderId="2" fillId="7" fontId="6" numFmtId="0" xfId="0" applyAlignment="1" applyBorder="1" applyFill="1" applyFont="1">
      <alignment horizontal="center" readingOrder="0" shrinkToFit="0" vertical="center" wrapText="0"/>
    </xf>
    <xf borderId="6" fillId="7" fontId="2" numFmtId="3" xfId="0" applyAlignment="1" applyBorder="1" applyFont="1" applyNumberFormat="1">
      <alignment horizontal="center" shrinkToFit="0" vertical="center" wrapText="0"/>
    </xf>
    <xf borderId="0" fillId="0" fontId="7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22.43"/>
    <col customWidth="1" min="3" max="3" width="14.57"/>
    <col customWidth="1" min="4" max="4" width="13.57"/>
    <col customWidth="1" min="5" max="5" width="12.29"/>
    <col customWidth="1" min="6" max="6" width="13.57"/>
    <col customWidth="1" min="7" max="9" width="12.43"/>
    <col customWidth="1" min="10" max="10" width="12.57"/>
    <col customWidth="1" min="11" max="11" width="8.86"/>
    <col customWidth="1" min="12" max="12" width="7.86"/>
    <col customWidth="1" min="13" max="13" width="9.0"/>
    <col customWidth="1" min="14" max="14" width="13.29"/>
    <col customWidth="1" min="15" max="15" width="9.57"/>
    <col customWidth="1" min="16" max="35" width="9.14"/>
  </cols>
  <sheetData>
    <row r="1" ht="22.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ht="30.75" customHeight="1">
      <c r="A2" s="3"/>
      <c r="D2" s="4"/>
      <c r="E2" s="5"/>
      <c r="F2" s="6"/>
      <c r="G2" s="7">
        <v>1.0</v>
      </c>
      <c r="H2" s="6"/>
      <c r="I2" s="8">
        <v>2025.0</v>
      </c>
      <c r="K2" s="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ht="30.0" customHeight="1">
      <c r="A3" s="10"/>
      <c r="B3" s="5"/>
      <c r="C3" s="11"/>
      <c r="D3" s="12"/>
      <c r="E3" s="13"/>
      <c r="F3" s="13"/>
      <c r="G3" s="14"/>
      <c r="H3" s="14"/>
      <c r="I3" s="14"/>
      <c r="J3" s="14"/>
      <c r="K3" s="13"/>
      <c r="L3" s="13"/>
      <c r="M3" s="13"/>
      <c r="N3" s="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ht="21.0" customHeight="1">
      <c r="A4" s="15" t="s">
        <v>1</v>
      </c>
      <c r="B4" s="15" t="s">
        <v>2</v>
      </c>
      <c r="C4" s="16" t="s">
        <v>3</v>
      </c>
      <c r="D4" s="17" t="s">
        <v>4</v>
      </c>
      <c r="E4" s="18" t="s">
        <v>5</v>
      </c>
      <c r="F4" s="19" t="s">
        <v>6</v>
      </c>
      <c r="G4" s="20" t="s">
        <v>7</v>
      </c>
      <c r="H4" s="21"/>
      <c r="I4" s="22"/>
      <c r="J4" s="23" t="s">
        <v>8</v>
      </c>
      <c r="K4" s="24" t="s">
        <v>9</v>
      </c>
      <c r="L4" s="21"/>
      <c r="M4" s="22"/>
      <c r="N4" s="17" t="s">
        <v>10</v>
      </c>
      <c r="O4" s="25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ht="25.5" customHeight="1">
      <c r="A5" s="26"/>
      <c r="B5" s="26"/>
      <c r="C5" s="26"/>
      <c r="D5" s="26"/>
      <c r="E5" s="26"/>
      <c r="F5" s="26"/>
      <c r="G5" s="27" t="s">
        <v>11</v>
      </c>
      <c r="H5" s="27" t="s">
        <v>12</v>
      </c>
      <c r="I5" s="28" t="s">
        <v>13</v>
      </c>
      <c r="J5" s="26"/>
      <c r="K5" s="27" t="s">
        <v>14</v>
      </c>
      <c r="L5" s="27" t="s">
        <v>15</v>
      </c>
      <c r="M5" s="28" t="s">
        <v>16</v>
      </c>
      <c r="N5" s="26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ht="21.0" customHeight="1">
      <c r="A6" s="29"/>
      <c r="B6" s="30" t="s">
        <v>17</v>
      </c>
      <c r="C6" s="31"/>
      <c r="D6" s="32">
        <f t="shared" ref="D6:N6" si="1">SUM(D7:D13)</f>
        <v>166920000</v>
      </c>
      <c r="E6" s="32">
        <f t="shared" si="1"/>
        <v>182</v>
      </c>
      <c r="F6" s="32">
        <f t="shared" si="1"/>
        <v>173596000</v>
      </c>
      <c r="G6" s="32">
        <f t="shared" si="1"/>
        <v>0</v>
      </c>
      <c r="H6" s="32">
        <f t="shared" si="1"/>
        <v>4900000</v>
      </c>
      <c r="I6" s="32">
        <f t="shared" si="1"/>
        <v>3900000</v>
      </c>
      <c r="J6" s="32">
        <f t="shared" si="1"/>
        <v>182396000</v>
      </c>
      <c r="K6" s="32">
        <f t="shared" si="1"/>
        <v>3827200</v>
      </c>
      <c r="L6" s="32">
        <f t="shared" si="1"/>
        <v>717600</v>
      </c>
      <c r="M6" s="32">
        <f t="shared" si="1"/>
        <v>4544800</v>
      </c>
      <c r="N6" s="32">
        <f t="shared" si="1"/>
        <v>177851200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ht="21.0" customHeight="1">
      <c r="A7" s="33">
        <v>1.0</v>
      </c>
      <c r="B7" s="34" t="s">
        <v>18</v>
      </c>
      <c r="C7" s="33" t="s">
        <v>19</v>
      </c>
      <c r="D7" s="35">
        <v>5.95E7</v>
      </c>
      <c r="E7" s="33">
        <v>26.0</v>
      </c>
      <c r="F7" s="36">
        <f t="shared" ref="F7:F13" si="2">ROUND((D7/25)*E7,-3)</f>
        <v>61880000</v>
      </c>
      <c r="G7" s="37"/>
      <c r="H7" s="35">
        <v>1700000.0</v>
      </c>
      <c r="I7" s="37">
        <v>1000000.0</v>
      </c>
      <c r="J7" s="37">
        <f t="shared" ref="J7:J13" si="3">ROUND(F7+H7+I7,0)</f>
        <v>64580000</v>
      </c>
      <c r="K7" s="37"/>
      <c r="L7" s="37"/>
      <c r="M7" s="38">
        <f t="shared" ref="M7:M9" si="4">K7+L7</f>
        <v>0</v>
      </c>
      <c r="N7" s="37">
        <f t="shared" ref="N7:N13" si="5">J7-M7</f>
        <v>64580000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ht="21.0" customHeight="1">
      <c r="A8" s="33">
        <v>2.0</v>
      </c>
      <c r="B8" s="39" t="s">
        <v>20</v>
      </c>
      <c r="C8" s="33" t="s">
        <v>21</v>
      </c>
      <c r="D8" s="35">
        <v>2.95E7</v>
      </c>
      <c r="E8" s="33">
        <v>26.0</v>
      </c>
      <c r="F8" s="36">
        <f t="shared" si="2"/>
        <v>30680000</v>
      </c>
      <c r="G8" s="37"/>
      <c r="H8" s="35">
        <v>1700000.0</v>
      </c>
      <c r="I8" s="37">
        <v>1000000.0</v>
      </c>
      <c r="J8" s="37">
        <f t="shared" si="3"/>
        <v>33380000</v>
      </c>
      <c r="K8" s="37"/>
      <c r="L8" s="37"/>
      <c r="M8" s="38">
        <f t="shared" si="4"/>
        <v>0</v>
      </c>
      <c r="N8" s="37">
        <f t="shared" si="5"/>
        <v>33380000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ht="21.0" customHeight="1">
      <c r="A9" s="33">
        <v>3.0</v>
      </c>
      <c r="B9" s="39" t="s">
        <v>22</v>
      </c>
      <c r="C9" s="33" t="s">
        <v>23</v>
      </c>
      <c r="D9" s="35">
        <v>2.088E7</v>
      </c>
      <c r="E9" s="33">
        <v>26.0</v>
      </c>
      <c r="F9" s="36">
        <f t="shared" si="2"/>
        <v>21715000</v>
      </c>
      <c r="G9" s="37"/>
      <c r="H9" s="35"/>
      <c r="I9" s="37">
        <v>800000.0</v>
      </c>
      <c r="J9" s="37">
        <f t="shared" si="3"/>
        <v>22515000</v>
      </c>
      <c r="K9" s="37">
        <f>D9*8%</f>
        <v>1670400</v>
      </c>
      <c r="L9" s="37">
        <f>D9*1.5%</f>
        <v>313200</v>
      </c>
      <c r="M9" s="40">
        <f t="shared" si="4"/>
        <v>1983600</v>
      </c>
      <c r="N9" s="37">
        <f t="shared" si="5"/>
        <v>20531400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ht="21.0" customHeight="1">
      <c r="A10" s="33">
        <v>4.0</v>
      </c>
      <c r="B10" s="39" t="s">
        <v>24</v>
      </c>
      <c r="C10" s="33" t="s">
        <v>25</v>
      </c>
      <c r="D10" s="35">
        <v>1.768E7</v>
      </c>
      <c r="E10" s="33">
        <v>26.0</v>
      </c>
      <c r="F10" s="36">
        <f t="shared" si="2"/>
        <v>18387000</v>
      </c>
      <c r="G10" s="37"/>
      <c r="H10" s="35">
        <v>500000.0</v>
      </c>
      <c r="I10" s="35">
        <v>500000.0</v>
      </c>
      <c r="J10" s="37">
        <f t="shared" si="3"/>
        <v>19387000</v>
      </c>
      <c r="K10" s="37"/>
      <c r="L10" s="37"/>
      <c r="M10" s="40"/>
      <c r="N10" s="37">
        <f t="shared" si="5"/>
        <v>19387000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ht="21.0" customHeight="1">
      <c r="A11" s="33">
        <v>5.0</v>
      </c>
      <c r="B11" s="39" t="s">
        <v>26</v>
      </c>
      <c r="C11" s="33" t="s">
        <v>27</v>
      </c>
      <c r="D11" s="35">
        <v>1.24E7</v>
      </c>
      <c r="E11" s="33">
        <v>26.0</v>
      </c>
      <c r="F11" s="36">
        <f t="shared" si="2"/>
        <v>12896000</v>
      </c>
      <c r="G11" s="37"/>
      <c r="H11" s="35">
        <v>500000.0</v>
      </c>
      <c r="I11" s="35">
        <v>300000.0</v>
      </c>
      <c r="J11" s="37">
        <f t="shared" si="3"/>
        <v>13696000</v>
      </c>
      <c r="K11" s="37"/>
      <c r="L11" s="37"/>
      <c r="M11" s="40"/>
      <c r="N11" s="37">
        <f t="shared" si="5"/>
        <v>13696000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ht="21.0" customHeight="1">
      <c r="A12" s="33">
        <v>6.0</v>
      </c>
      <c r="B12" s="39" t="s">
        <v>28</v>
      </c>
      <c r="C12" s="33" t="s">
        <v>27</v>
      </c>
      <c r="D12" s="35">
        <v>1.24E7</v>
      </c>
      <c r="E12" s="33">
        <v>26.0</v>
      </c>
      <c r="F12" s="36">
        <f t="shared" si="2"/>
        <v>12896000</v>
      </c>
      <c r="G12" s="37"/>
      <c r="H12" s="35">
        <v>500000.0</v>
      </c>
      <c r="I12" s="37">
        <v>300000.0</v>
      </c>
      <c r="J12" s="37">
        <f t="shared" si="3"/>
        <v>13696000</v>
      </c>
      <c r="K12" s="37">
        <f t="shared" ref="K12:K13" si="6">D12*8%</f>
        <v>992000</v>
      </c>
      <c r="L12" s="37">
        <f t="shared" ref="L12:L13" si="7">D12*1.5%</f>
        <v>186000</v>
      </c>
      <c r="M12" s="40">
        <f t="shared" ref="M12:M13" si="8">K12+L12</f>
        <v>1178000</v>
      </c>
      <c r="N12" s="37">
        <f t="shared" si="5"/>
        <v>12518000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ht="21.0" customHeight="1">
      <c r="A13" s="33">
        <v>7.0</v>
      </c>
      <c r="B13" s="39" t="s">
        <v>29</v>
      </c>
      <c r="C13" s="33" t="s">
        <v>30</v>
      </c>
      <c r="D13" s="41">
        <v>1.456E7</v>
      </c>
      <c r="E13" s="33">
        <v>26.0</v>
      </c>
      <c r="F13" s="36">
        <f t="shared" si="2"/>
        <v>15142000</v>
      </c>
      <c r="G13" s="42"/>
      <c r="H13" s="35"/>
      <c r="I13" s="42"/>
      <c r="J13" s="37">
        <f t="shared" si="3"/>
        <v>15142000</v>
      </c>
      <c r="K13" s="37">
        <f t="shared" si="6"/>
        <v>1164800</v>
      </c>
      <c r="L13" s="37">
        <f t="shared" si="7"/>
        <v>218400</v>
      </c>
      <c r="M13" s="40">
        <f t="shared" si="8"/>
        <v>1383200</v>
      </c>
      <c r="N13" s="37">
        <f t="shared" si="5"/>
        <v>13758800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ht="21.0" customHeight="1">
      <c r="A14" s="43"/>
      <c r="B14" s="44" t="s">
        <v>31</v>
      </c>
      <c r="C14" s="43"/>
      <c r="D14" s="45">
        <f t="shared" ref="D14:N14" si="9">SUM(D15:D19)</f>
        <v>34400000</v>
      </c>
      <c r="E14" s="45">
        <f t="shared" si="9"/>
        <v>130</v>
      </c>
      <c r="F14" s="45">
        <f t="shared" si="9"/>
        <v>35775000</v>
      </c>
      <c r="G14" s="45">
        <f t="shared" si="9"/>
        <v>1820000</v>
      </c>
      <c r="H14" s="45">
        <f t="shared" si="9"/>
        <v>0</v>
      </c>
      <c r="I14" s="45">
        <f t="shared" si="9"/>
        <v>0</v>
      </c>
      <c r="J14" s="45">
        <f t="shared" si="9"/>
        <v>37595000</v>
      </c>
      <c r="K14" s="45">
        <f t="shared" si="9"/>
        <v>2752000</v>
      </c>
      <c r="L14" s="45">
        <f t="shared" si="9"/>
        <v>516000</v>
      </c>
      <c r="M14" s="45">
        <f t="shared" si="9"/>
        <v>3268000</v>
      </c>
      <c r="N14" s="45">
        <f t="shared" si="9"/>
        <v>34327000</v>
      </c>
      <c r="O14" s="46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</row>
    <row r="15" ht="21.0" customHeight="1">
      <c r="A15" s="48">
        <v>1.0</v>
      </c>
      <c r="B15" s="39" t="s">
        <v>32</v>
      </c>
      <c r="C15" s="33" t="s">
        <v>33</v>
      </c>
      <c r="D15" s="35">
        <v>6880000.0</v>
      </c>
      <c r="E15" s="33">
        <v>26.0</v>
      </c>
      <c r="F15" s="36">
        <f t="shared" ref="F15:F19" si="10">ROUND(D15/25*E15,-3)</f>
        <v>7155000</v>
      </c>
      <c r="G15" s="37">
        <v>620000.0</v>
      </c>
      <c r="H15" s="37"/>
      <c r="I15" s="37"/>
      <c r="J15" s="37">
        <f t="shared" ref="J15:J19" si="11">ROUND(F15+G15+I15,0)</f>
        <v>7775000</v>
      </c>
      <c r="K15" s="37">
        <f t="shared" ref="K15:K19" si="12">D15*8%</f>
        <v>550400</v>
      </c>
      <c r="L15" s="37">
        <f t="shared" ref="L15:L19" si="13">D15*1.5%</f>
        <v>103200</v>
      </c>
      <c r="M15" s="37">
        <f t="shared" ref="M15:M19" si="14">K15+L15</f>
        <v>653600</v>
      </c>
      <c r="N15" s="37">
        <f t="shared" ref="N15:N19" si="15">J15-M15</f>
        <v>7121400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ht="21.0" customHeight="1">
      <c r="A16" s="48">
        <v>2.0</v>
      </c>
      <c r="B16" s="39" t="s">
        <v>34</v>
      </c>
      <c r="C16" s="33" t="s">
        <v>33</v>
      </c>
      <c r="D16" s="35">
        <v>6880000.0</v>
      </c>
      <c r="E16" s="33">
        <v>26.0</v>
      </c>
      <c r="F16" s="36">
        <f t="shared" si="10"/>
        <v>7155000</v>
      </c>
      <c r="G16" s="35">
        <v>270000.0</v>
      </c>
      <c r="H16" s="37"/>
      <c r="I16" s="37"/>
      <c r="J16" s="37">
        <f t="shared" si="11"/>
        <v>7425000</v>
      </c>
      <c r="K16" s="37">
        <f t="shared" si="12"/>
        <v>550400</v>
      </c>
      <c r="L16" s="37">
        <f t="shared" si="13"/>
        <v>103200</v>
      </c>
      <c r="M16" s="37">
        <f t="shared" si="14"/>
        <v>653600</v>
      </c>
      <c r="N16" s="37">
        <f t="shared" si="15"/>
        <v>6771400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ht="18.0" customHeight="1">
      <c r="A17" s="49">
        <v>3.0</v>
      </c>
      <c r="B17" s="50" t="s">
        <v>35</v>
      </c>
      <c r="C17" s="49" t="s">
        <v>33</v>
      </c>
      <c r="D17" s="35">
        <v>6880000.0</v>
      </c>
      <c r="E17" s="33">
        <v>26.0</v>
      </c>
      <c r="F17" s="36">
        <f t="shared" si="10"/>
        <v>7155000</v>
      </c>
      <c r="G17" s="35">
        <v>270000.0</v>
      </c>
      <c r="H17" s="51"/>
      <c r="I17" s="51"/>
      <c r="J17" s="37">
        <f t="shared" si="11"/>
        <v>7425000</v>
      </c>
      <c r="K17" s="37">
        <f t="shared" si="12"/>
        <v>550400</v>
      </c>
      <c r="L17" s="37">
        <f t="shared" si="13"/>
        <v>103200</v>
      </c>
      <c r="M17" s="37">
        <f t="shared" si="14"/>
        <v>653600</v>
      </c>
      <c r="N17" s="37">
        <f t="shared" si="15"/>
        <v>6771400</v>
      </c>
      <c r="O17" s="52"/>
      <c r="P17" s="53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</row>
    <row r="18" ht="16.5" customHeight="1">
      <c r="A18" s="33">
        <v>4.0</v>
      </c>
      <c r="B18" s="39" t="s">
        <v>36</v>
      </c>
      <c r="C18" s="49" t="s">
        <v>33</v>
      </c>
      <c r="D18" s="35">
        <v>6880000.0</v>
      </c>
      <c r="E18" s="33">
        <v>26.0</v>
      </c>
      <c r="F18" s="36">
        <f t="shared" si="10"/>
        <v>7155000</v>
      </c>
      <c r="G18" s="41">
        <v>330000.0</v>
      </c>
      <c r="H18" s="36"/>
      <c r="I18" s="36"/>
      <c r="J18" s="37">
        <f t="shared" si="11"/>
        <v>7485000</v>
      </c>
      <c r="K18" s="37">
        <f t="shared" si="12"/>
        <v>550400</v>
      </c>
      <c r="L18" s="37">
        <f t="shared" si="13"/>
        <v>103200</v>
      </c>
      <c r="M18" s="37">
        <f t="shared" si="14"/>
        <v>653600</v>
      </c>
      <c r="N18" s="37">
        <f t="shared" si="15"/>
        <v>6831400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ht="16.5" customHeight="1">
      <c r="A19" s="33">
        <v>5.0</v>
      </c>
      <c r="B19" s="39" t="s">
        <v>37</v>
      </c>
      <c r="C19" s="49" t="s">
        <v>33</v>
      </c>
      <c r="D19" s="35">
        <v>6880000.0</v>
      </c>
      <c r="E19" s="33">
        <v>26.0</v>
      </c>
      <c r="F19" s="36">
        <f t="shared" si="10"/>
        <v>7155000</v>
      </c>
      <c r="G19" s="41">
        <v>330000.0</v>
      </c>
      <c r="H19" s="36"/>
      <c r="I19" s="36"/>
      <c r="J19" s="37">
        <f t="shared" si="11"/>
        <v>7485000</v>
      </c>
      <c r="K19" s="37">
        <f t="shared" si="12"/>
        <v>550400</v>
      </c>
      <c r="L19" s="37">
        <f t="shared" si="13"/>
        <v>103200</v>
      </c>
      <c r="M19" s="37">
        <f t="shared" si="14"/>
        <v>653600</v>
      </c>
      <c r="N19" s="37">
        <f t="shared" si="15"/>
        <v>6831400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ht="31.5" customHeight="1">
      <c r="A20" s="55" t="s">
        <v>16</v>
      </c>
      <c r="B20" s="21"/>
      <c r="C20" s="22"/>
      <c r="D20" s="56">
        <f t="shared" ref="D20:N20" si="16">SUM(D6,D14)</f>
        <v>201320000</v>
      </c>
      <c r="E20" s="56">
        <f t="shared" si="16"/>
        <v>312</v>
      </c>
      <c r="F20" s="56">
        <f t="shared" si="16"/>
        <v>209371000</v>
      </c>
      <c r="G20" s="56">
        <f t="shared" si="16"/>
        <v>1820000</v>
      </c>
      <c r="H20" s="56">
        <f t="shared" si="16"/>
        <v>4900000</v>
      </c>
      <c r="I20" s="56">
        <f t="shared" si="16"/>
        <v>3900000</v>
      </c>
      <c r="J20" s="56">
        <f t="shared" si="16"/>
        <v>219991000</v>
      </c>
      <c r="K20" s="56">
        <f t="shared" si="16"/>
        <v>6579200</v>
      </c>
      <c r="L20" s="56">
        <f t="shared" si="16"/>
        <v>1233600</v>
      </c>
      <c r="M20" s="56">
        <f t="shared" si="16"/>
        <v>7812800</v>
      </c>
      <c r="N20" s="56">
        <f t="shared" si="16"/>
        <v>212178200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ht="42.0" customHeight="1">
      <c r="A21" s="5"/>
      <c r="B21" s="5"/>
      <c r="C21" s="11"/>
      <c r="D21" s="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ht="15.0" customHeight="1">
      <c r="A22" s="5"/>
      <c r="B22" s="57" t="s">
        <v>38</v>
      </c>
      <c r="C22" s="58" t="s">
        <v>18</v>
      </c>
      <c r="D22" s="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ht="14.25" customHeight="1">
      <c r="A23" s="2"/>
      <c r="B23" s="2"/>
      <c r="C23" s="59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ht="15.75" customHeight="1">
      <c r="A24" s="2"/>
      <c r="B24" s="2"/>
      <c r="C24" s="59" t="s">
        <v>22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ht="15.75" customHeight="1">
      <c r="A25" s="2"/>
      <c r="B25" s="2"/>
      <c r="C25" s="59" t="s">
        <v>24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ht="31.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ht="31.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ht="31.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ht="31.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ht="31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ht="31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ht="31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ht="31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ht="31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ht="31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ht="31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ht="31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ht="31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ht="31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ht="31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ht="31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ht="31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ht="31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ht="31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ht="31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ht="31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ht="31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ht="31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ht="31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ht="31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ht="31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ht="31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ht="31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ht="31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ht="31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ht="31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ht="31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ht="31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ht="31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ht="31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ht="31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ht="31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ht="31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ht="31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ht="31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ht="31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ht="31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ht="31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</row>
    <row r="69" ht="31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</row>
    <row r="70" ht="31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ht="31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ht="31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ht="31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ht="31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ht="31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ht="31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ht="31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ht="31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ht="31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ht="31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ht="31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ht="31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ht="31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ht="31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ht="31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ht="31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ht="31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ht="31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ht="31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ht="31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ht="31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ht="31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ht="31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ht="31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ht="31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ht="31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ht="31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ht="31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ht="31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ht="31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ht="31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ht="31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ht="31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ht="31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ht="31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ht="31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ht="31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ht="31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ht="31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ht="31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ht="31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ht="31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ht="31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ht="31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ht="31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ht="31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ht="31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ht="31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ht="31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ht="31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ht="31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ht="31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ht="31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ht="31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ht="31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ht="31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ht="31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ht="31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ht="31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ht="31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ht="31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ht="31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ht="31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ht="31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ht="31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ht="31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ht="31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ht="31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ht="31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ht="31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ht="31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ht="31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ht="31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ht="31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ht="31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ht="31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ht="31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ht="31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ht="31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ht="31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ht="31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ht="31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ht="31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ht="31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ht="31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ht="31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ht="31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ht="31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ht="31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ht="31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ht="31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ht="31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ht="31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ht="31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ht="31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ht="31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ht="31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ht="31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ht="31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ht="31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</row>
    <row r="171" ht="31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ht="31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ht="31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ht="31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ht="31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ht="31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ht="31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ht="31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ht="31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ht="31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ht="31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ht="31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ht="31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ht="31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ht="31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ht="31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ht="31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ht="31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ht="31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ht="31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ht="31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ht="31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ht="31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ht="31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ht="31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ht="31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ht="31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ht="31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ht="31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ht="31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ht="31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ht="31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ht="31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ht="31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ht="31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ht="31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ht="31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ht="31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ht="31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ht="31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ht="31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ht="31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ht="31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ht="31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ht="31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ht="31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ht="31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ht="31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ht="31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ht="31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ht="31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ht="31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ht="31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ht="31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ht="31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ht="31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ht="31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ht="31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ht="31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ht="31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ht="31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ht="31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ht="31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ht="31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ht="31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ht="31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ht="31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ht="31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ht="31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ht="31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ht="31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ht="31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ht="31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ht="31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ht="31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ht="31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ht="31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ht="31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ht="31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ht="31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ht="31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ht="31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ht="31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ht="31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ht="31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ht="31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ht="31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ht="31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ht="31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ht="31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ht="31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ht="31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ht="31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ht="31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ht="31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ht="31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ht="31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ht="31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ht="31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ht="31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ht="31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ht="31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ht="31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ht="31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ht="31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ht="31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ht="31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ht="31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ht="31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ht="31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ht="31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ht="31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ht="31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ht="31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ht="31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ht="31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ht="31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ht="31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ht="31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ht="31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ht="31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ht="31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ht="31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ht="31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ht="31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ht="31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ht="31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ht="31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ht="31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ht="31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ht="31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ht="31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ht="31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ht="31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ht="31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ht="31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ht="31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ht="31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ht="31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ht="31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ht="31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ht="31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ht="31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ht="31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ht="31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ht="31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ht="31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ht="31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ht="31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ht="31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ht="31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ht="31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ht="31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ht="31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ht="31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ht="31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ht="31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ht="31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ht="31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ht="31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ht="31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ht="31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ht="31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ht="31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ht="31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ht="31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ht="31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ht="31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ht="31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ht="31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ht="31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ht="31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ht="31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ht="31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ht="31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ht="31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ht="31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ht="31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ht="31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ht="31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ht="31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ht="31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ht="31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ht="31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ht="31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ht="31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ht="31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ht="31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ht="31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ht="31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ht="31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ht="31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ht="31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ht="31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ht="31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ht="31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ht="31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ht="31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ht="31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ht="31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ht="31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ht="31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ht="31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ht="31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ht="31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ht="31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ht="31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ht="31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ht="31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ht="31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ht="31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ht="31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ht="31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ht="31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ht="31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ht="31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ht="31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ht="31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ht="31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ht="31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ht="31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ht="31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ht="31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ht="31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ht="31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ht="31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ht="31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ht="31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ht="31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ht="31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ht="31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ht="31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ht="31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ht="31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ht="31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ht="31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ht="31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ht="31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ht="31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ht="31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ht="31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ht="31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ht="31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ht="31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ht="31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ht="31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ht="31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ht="31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ht="31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ht="31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ht="31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ht="31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ht="31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ht="31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ht="31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ht="31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ht="31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ht="31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ht="31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ht="31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ht="31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ht="31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ht="31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ht="31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ht="31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ht="31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ht="31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ht="31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ht="31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ht="31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ht="31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ht="31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ht="31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ht="31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ht="31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ht="31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ht="31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ht="31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ht="31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ht="31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ht="31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ht="31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ht="31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ht="31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ht="31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ht="31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ht="31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ht="31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ht="31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ht="31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ht="31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ht="31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ht="31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ht="31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ht="31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ht="31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ht="31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ht="31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ht="31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ht="31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ht="31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ht="31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ht="31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ht="31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ht="31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ht="31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ht="31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ht="31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ht="31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ht="31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ht="31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ht="31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ht="31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ht="31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ht="31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ht="31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ht="31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ht="31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ht="31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ht="31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ht="31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ht="31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ht="31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ht="31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ht="31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ht="31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ht="31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ht="31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ht="31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ht="31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ht="31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ht="31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ht="31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ht="31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ht="31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ht="31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ht="31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ht="31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ht="31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ht="31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ht="31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ht="31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ht="31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ht="31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ht="31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ht="31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ht="31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ht="31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ht="31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ht="31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ht="31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ht="31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ht="31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ht="31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ht="31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ht="31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ht="31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ht="31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ht="31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ht="31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ht="31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ht="31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ht="31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ht="31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ht="31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ht="31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ht="31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ht="31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ht="31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ht="31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ht="31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ht="31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ht="31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ht="31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ht="31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ht="31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ht="31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ht="31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ht="31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ht="31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ht="31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ht="31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ht="31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ht="31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ht="31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ht="31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ht="31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ht="31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ht="31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ht="31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ht="31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ht="31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ht="31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ht="31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ht="31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ht="31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ht="31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ht="31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ht="31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ht="31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ht="31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ht="31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ht="31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ht="31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ht="31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ht="31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ht="31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ht="31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ht="31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ht="31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ht="31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ht="31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ht="31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ht="31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ht="31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ht="31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ht="31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ht="31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ht="31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ht="31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ht="31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ht="31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ht="31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ht="31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ht="31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ht="31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ht="31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ht="31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ht="31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ht="31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ht="31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ht="31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ht="31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ht="31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ht="31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ht="31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ht="31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ht="31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ht="31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ht="31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ht="31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ht="31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ht="31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ht="31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ht="31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ht="31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ht="31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ht="31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ht="31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ht="31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ht="31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ht="31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ht="31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ht="31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ht="31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ht="31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ht="31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ht="31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ht="31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ht="31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ht="31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ht="31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ht="31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ht="31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ht="31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ht="31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ht="31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ht="31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ht="31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ht="31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ht="31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ht="31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ht="31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ht="31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ht="31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ht="31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ht="31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ht="31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ht="31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ht="31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ht="31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ht="31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ht="31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ht="31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ht="31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ht="31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ht="31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ht="31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ht="31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ht="31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ht="31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ht="31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ht="31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ht="31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ht="31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ht="31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ht="31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ht="31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ht="31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ht="31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ht="31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ht="31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ht="31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ht="31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ht="31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ht="31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ht="31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ht="31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ht="31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ht="31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ht="31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ht="31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ht="31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ht="31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ht="31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ht="31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ht="31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ht="31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ht="31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ht="31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ht="31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ht="31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ht="31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ht="31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ht="31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ht="31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ht="31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ht="31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ht="31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ht="31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ht="31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ht="31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ht="31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ht="31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ht="31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ht="31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ht="31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ht="31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ht="31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ht="31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ht="31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ht="31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ht="31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ht="31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ht="31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ht="31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ht="31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ht="31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ht="31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ht="31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ht="31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ht="31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ht="31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ht="31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ht="31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ht="31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ht="31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ht="31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ht="31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ht="31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ht="31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ht="31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ht="31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ht="31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ht="31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ht="31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ht="31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ht="31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ht="31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ht="31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ht="31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ht="31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ht="31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ht="31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ht="31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ht="31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ht="31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ht="31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ht="31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ht="31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ht="31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ht="31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ht="31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</row>
    <row r="754" ht="31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</row>
    <row r="755" ht="31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</row>
    <row r="756" ht="31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</row>
    <row r="757" ht="31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</row>
    <row r="758" ht="31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</row>
    <row r="759" ht="31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</row>
    <row r="760" ht="31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</row>
    <row r="761" ht="31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</row>
    <row r="762" ht="31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</row>
    <row r="763" ht="31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</row>
    <row r="764" ht="31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</row>
    <row r="765" ht="31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</row>
    <row r="766" ht="31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</row>
    <row r="767" ht="31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</row>
    <row r="768" ht="31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</row>
    <row r="769" ht="31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</row>
    <row r="770" ht="31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</row>
    <row r="771" ht="31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</row>
    <row r="772" ht="31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</row>
    <row r="773" ht="31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</row>
    <row r="774" ht="31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</row>
    <row r="775" ht="31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</row>
    <row r="776" ht="31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</row>
    <row r="777" ht="31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</row>
    <row r="778" ht="31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</row>
    <row r="779" ht="31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</row>
    <row r="780" ht="31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</row>
    <row r="781" ht="31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</row>
    <row r="782" ht="31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</row>
    <row r="783" ht="31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</row>
    <row r="784" ht="31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</row>
    <row r="785" ht="31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</row>
    <row r="786" ht="31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</row>
    <row r="787" ht="31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</row>
    <row r="788" ht="31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</row>
    <row r="789" ht="31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</row>
    <row r="790" ht="31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</row>
    <row r="791" ht="31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</row>
    <row r="792" ht="31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</row>
    <row r="793" ht="31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</row>
    <row r="794" ht="31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</row>
    <row r="795" ht="31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</row>
    <row r="796" ht="31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</row>
    <row r="797" ht="31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</row>
    <row r="798" ht="31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</row>
    <row r="799" ht="31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</row>
    <row r="800" ht="31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</row>
    <row r="801" ht="31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</row>
    <row r="802" ht="31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</row>
    <row r="803" ht="31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</row>
    <row r="804" ht="31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</row>
    <row r="805" ht="31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</row>
    <row r="806" ht="31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</row>
    <row r="807" ht="31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</row>
    <row r="808" ht="31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</row>
    <row r="809" ht="31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</row>
    <row r="810" ht="31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</row>
    <row r="811" ht="31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</row>
    <row r="812" ht="31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</row>
    <row r="813" ht="31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</row>
    <row r="814" ht="31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</row>
    <row r="815" ht="31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</row>
    <row r="816" ht="31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</row>
    <row r="817" ht="31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</row>
    <row r="818" ht="31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</row>
    <row r="819" ht="31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</row>
    <row r="820" ht="31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</row>
    <row r="821" ht="31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</row>
    <row r="822" ht="31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</row>
    <row r="823" ht="31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</row>
    <row r="824" ht="31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</row>
    <row r="825" ht="31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</row>
    <row r="826" ht="31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</row>
    <row r="827" ht="31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</row>
    <row r="828" ht="31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</row>
    <row r="829" ht="31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</row>
    <row r="830" ht="31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</row>
    <row r="831" ht="31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</row>
    <row r="832" ht="31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</row>
    <row r="833" ht="31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</row>
    <row r="834" ht="31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</row>
    <row r="835" ht="31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</row>
    <row r="836" ht="31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</row>
    <row r="837" ht="31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</row>
    <row r="838" ht="31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</row>
    <row r="839" ht="31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</row>
    <row r="840" ht="31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</row>
    <row r="841" ht="31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</row>
    <row r="842" ht="31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</row>
    <row r="843" ht="31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</row>
    <row r="844" ht="31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</row>
    <row r="845" ht="31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</row>
    <row r="846" ht="31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</row>
    <row r="847" ht="31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</row>
    <row r="848" ht="31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</row>
    <row r="849" ht="31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</row>
    <row r="850" ht="31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</row>
    <row r="851" ht="31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</row>
    <row r="852" ht="31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</row>
    <row r="853" ht="31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</row>
    <row r="854" ht="31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</row>
    <row r="855" ht="31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</row>
    <row r="856" ht="31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</row>
    <row r="857" ht="31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</row>
    <row r="858" ht="31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</row>
    <row r="859" ht="31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</row>
    <row r="860" ht="31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</row>
    <row r="861" ht="31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</row>
    <row r="862" ht="31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</row>
    <row r="863" ht="31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</row>
    <row r="864" ht="31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</row>
    <row r="865" ht="31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</row>
    <row r="866" ht="31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</row>
    <row r="867" ht="31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</row>
    <row r="868" ht="31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</row>
    <row r="869" ht="31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</row>
    <row r="870" ht="31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</row>
    <row r="871" ht="31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</row>
    <row r="872" ht="31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</row>
    <row r="873" ht="31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</row>
    <row r="874" ht="31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</row>
    <row r="875" ht="31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</row>
    <row r="876" ht="31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</row>
    <row r="877" ht="31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</row>
    <row r="878" ht="31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</row>
    <row r="879" ht="31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</row>
    <row r="880" ht="31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</row>
    <row r="881" ht="31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</row>
    <row r="882" ht="31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</row>
    <row r="883" ht="31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</row>
    <row r="884" ht="31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</row>
    <row r="885" ht="31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</row>
    <row r="886" ht="31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</row>
    <row r="887" ht="31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</row>
    <row r="888" ht="31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</row>
    <row r="889" ht="31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</row>
    <row r="890" ht="31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</row>
    <row r="891" ht="31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</row>
    <row r="892" ht="31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</row>
    <row r="893" ht="31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</row>
    <row r="894" ht="31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</row>
    <row r="895" ht="31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</row>
    <row r="896" ht="31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</row>
    <row r="897" ht="31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</row>
    <row r="898" ht="31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</row>
    <row r="899" ht="31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</row>
    <row r="900" ht="31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</row>
    <row r="901" ht="31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</row>
    <row r="902" ht="31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</row>
    <row r="903" ht="31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</row>
    <row r="904" ht="31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</row>
    <row r="905" ht="31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</row>
    <row r="906" ht="31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</row>
    <row r="907" ht="31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</row>
    <row r="908" ht="31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</row>
    <row r="909" ht="31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</row>
    <row r="910" ht="31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</row>
    <row r="911" ht="31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</row>
    <row r="912" ht="31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</row>
    <row r="913" ht="31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</row>
    <row r="914" ht="31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</row>
    <row r="915" ht="31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</row>
    <row r="916" ht="31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</row>
    <row r="917" ht="31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</row>
    <row r="918" ht="31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</row>
    <row r="919" ht="31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</row>
    <row r="920" ht="31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</row>
    <row r="921" ht="31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</row>
    <row r="922" ht="31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</row>
    <row r="923" ht="31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</row>
    <row r="924" ht="31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</row>
    <row r="925" ht="31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</row>
    <row r="926" ht="31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</row>
    <row r="927" ht="31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</row>
    <row r="928" ht="31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</row>
    <row r="929" ht="31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</row>
    <row r="930" ht="31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</row>
    <row r="931" ht="31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</row>
    <row r="932" ht="31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</row>
    <row r="933" ht="31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</row>
    <row r="934" ht="31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</row>
    <row r="935" ht="31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</row>
    <row r="936" ht="31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</row>
    <row r="937" ht="31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</row>
    <row r="938" ht="31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</row>
    <row r="939" ht="31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</row>
    <row r="940" ht="31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</row>
    <row r="941" ht="31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</row>
    <row r="942" ht="31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</row>
    <row r="943" ht="31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</row>
    <row r="944" ht="31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</row>
    <row r="945" ht="31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</row>
    <row r="946" ht="31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</row>
    <row r="947" ht="31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</row>
    <row r="948" ht="31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</row>
    <row r="949" ht="31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</row>
    <row r="950" ht="31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</row>
    <row r="951" ht="31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</row>
    <row r="952" ht="31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</row>
    <row r="953" ht="31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</row>
    <row r="954" ht="31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</row>
    <row r="955" ht="31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</row>
    <row r="956" ht="31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</row>
    <row r="957" ht="31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</row>
    <row r="958" ht="31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</row>
    <row r="959" ht="31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</row>
    <row r="960" ht="31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</row>
    <row r="961" ht="31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</row>
    <row r="962" ht="31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</row>
    <row r="963" ht="31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</row>
    <row r="964" ht="31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</row>
    <row r="965" ht="31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</row>
    <row r="966" ht="31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</row>
    <row r="967" ht="31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</row>
    <row r="968" ht="31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</row>
    <row r="969" ht="31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</row>
    <row r="970" ht="31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</row>
    <row r="971" ht="31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</row>
    <row r="972" ht="31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</row>
    <row r="973" ht="31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</row>
    <row r="974" ht="31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</row>
    <row r="975" ht="31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</row>
    <row r="976" ht="31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</row>
    <row r="977" ht="31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</row>
    <row r="978" ht="31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</row>
    <row r="979" ht="31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</row>
    <row r="980" ht="31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</row>
    <row r="981" ht="31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</row>
    <row r="982" ht="31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</row>
    <row r="983" ht="31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</row>
    <row r="984" ht="31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</row>
    <row r="985" ht="31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</row>
    <row r="986" ht="31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</row>
    <row r="987" ht="31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</row>
    <row r="988" ht="31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</row>
    <row r="989" ht="31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</row>
    <row r="990" ht="31.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</row>
    <row r="991" ht="31.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</row>
    <row r="992" ht="31.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</row>
    <row r="993" ht="31.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</row>
  </sheetData>
  <mergeCells count="14">
    <mergeCell ref="F4:F5"/>
    <mergeCell ref="G4:I4"/>
    <mergeCell ref="A20:C20"/>
    <mergeCell ref="J4:J5"/>
    <mergeCell ref="K4:M4"/>
    <mergeCell ref="O5:O6"/>
    <mergeCell ref="A1:O1"/>
    <mergeCell ref="A2:C2"/>
    <mergeCell ref="A4:A5"/>
    <mergeCell ref="B4:B5"/>
    <mergeCell ref="C4:C5"/>
    <mergeCell ref="D4:D5"/>
    <mergeCell ref="E4:E5"/>
    <mergeCell ref="N4:N5"/>
  </mergeCells>
  <dataValidations>
    <dataValidation type="list" allowBlank="1" showInputMessage="1" showErrorMessage="1" prompt="Nhấp và nhập một giá trị từ danh sách các mục" sqref="G2">
      <formula1>"1,2,3,4,5,6,7,8,9,10,11,12"</formula1>
    </dataValidation>
    <dataValidation type="list" allowBlank="1" showInputMessage="1" showErrorMessage="1" prompt="Nhấp và nhập một giá trị từ danh sách các mục" sqref="I2">
      <formula1>"2023,2024,2025"</formula1>
    </dataValidation>
  </dataValidations>
  <printOptions/>
  <pageMargins bottom="0.75" footer="0.0" header="0.0" left="0.7" right="0.7" top="0.75"/>
  <pageSetup paperSize="12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2011-10-29T04:26:49Z</dcterms:created>
  <dc:creator>Smart</dc:creator>
</cp:coreProperties>
</file>